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lezak\Desktop\HK BSK\Plán KČ na 1. polrok 2022\"/>
    </mc:Choice>
  </mc:AlternateContent>
  <bookViews>
    <workbookView xWindow="0" yWindow="0" windowWidth="23040" windowHeight="9192"/>
  </bookViews>
  <sheets>
    <sheet name="Hárok1" sheetId="1" r:id="rId1"/>
    <sheet name="Hárok2" sheetId="2" r:id="rId2"/>
    <sheet name="Hárok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2" l="1"/>
  <c r="M67" i="2"/>
  <c r="K67" i="2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/>
  <c r="L54" i="2"/>
  <c r="M54" i="2" s="1"/>
  <c r="L53" i="2"/>
  <c r="M53" i="2"/>
  <c r="L52" i="2"/>
  <c r="M52" i="2" s="1"/>
  <c r="L51" i="2"/>
  <c r="M51" i="2"/>
  <c r="L50" i="2"/>
  <c r="M50" i="2" s="1"/>
  <c r="L49" i="2"/>
  <c r="M49" i="2" s="1"/>
  <c r="L48" i="2"/>
  <c r="M48" i="2" s="1"/>
  <c r="L46" i="2"/>
  <c r="M46" i="2" s="1"/>
  <c r="L47" i="2"/>
  <c r="M47" i="2"/>
  <c r="L45" i="2"/>
  <c r="M45" i="2" s="1"/>
  <c r="L44" i="2"/>
  <c r="M44" i="2"/>
  <c r="M43" i="2"/>
  <c r="L43" i="2"/>
  <c r="G61" i="2" l="1"/>
  <c r="G60" i="2"/>
  <c r="F46" i="2"/>
  <c r="I57" i="2"/>
  <c r="I56" i="2"/>
  <c r="I55" i="2"/>
  <c r="I54" i="2"/>
  <c r="I53" i="2"/>
  <c r="I52" i="2"/>
  <c r="I51" i="2"/>
  <c r="I50" i="2"/>
  <c r="I49" i="2"/>
  <c r="H57" i="2"/>
  <c r="H56" i="2"/>
  <c r="H55" i="2"/>
  <c r="H54" i="2"/>
  <c r="H53" i="2"/>
  <c r="H52" i="2"/>
  <c r="H51" i="2"/>
  <c r="H50" i="2"/>
  <c r="H49" i="2"/>
  <c r="H48" i="2"/>
  <c r="G57" i="2"/>
  <c r="I48" i="2" s="1"/>
  <c r="F57" i="2"/>
  <c r="H45" i="2"/>
  <c r="H44" i="2"/>
  <c r="H43" i="2"/>
  <c r="H42" i="2"/>
  <c r="G45" i="2"/>
  <c r="H40" i="2" l="1"/>
  <c r="H39" i="2"/>
  <c r="H38" i="2"/>
  <c r="H37" i="2"/>
  <c r="H36" i="2"/>
  <c r="H35" i="2"/>
  <c r="H34" i="2"/>
  <c r="H33" i="2"/>
  <c r="H32" i="2"/>
  <c r="H31" i="2"/>
  <c r="G40" i="2"/>
  <c r="F36" i="2"/>
  <c r="F35" i="2"/>
  <c r="F34" i="2"/>
  <c r="F33" i="2"/>
  <c r="F32" i="2"/>
  <c r="F31" i="2"/>
  <c r="E36" i="2"/>
  <c r="E32" i="2"/>
  <c r="E33" i="2"/>
  <c r="E34" i="2"/>
  <c r="E35" i="2"/>
  <c r="E31" i="2"/>
  <c r="D36" i="2"/>
  <c r="C26" i="2"/>
  <c r="D26" i="2"/>
  <c r="E26" i="2"/>
  <c r="F26" i="2"/>
  <c r="G26" i="2"/>
  <c r="H26" i="2"/>
  <c r="B26" i="2"/>
  <c r="C25" i="2"/>
  <c r="D25" i="2"/>
  <c r="E25" i="2"/>
  <c r="F25" i="2"/>
  <c r="G25" i="2"/>
  <c r="H25" i="2"/>
  <c r="B25" i="2"/>
  <c r="C24" i="2"/>
  <c r="D24" i="2"/>
  <c r="D28" i="2" s="1"/>
  <c r="E24" i="2"/>
  <c r="E28" i="2" s="1"/>
  <c r="F24" i="2"/>
  <c r="F28" i="2" s="1"/>
  <c r="G24" i="2"/>
  <c r="H24" i="2"/>
  <c r="H28" i="2" s="1"/>
  <c r="B24" i="2"/>
  <c r="B28" i="2" s="1"/>
  <c r="C23" i="2"/>
  <c r="C27" i="2" s="1"/>
  <c r="D23" i="2"/>
  <c r="E23" i="2"/>
  <c r="E27" i="2" s="1"/>
  <c r="F23" i="2"/>
  <c r="F27" i="2" s="1"/>
  <c r="G23" i="2"/>
  <c r="G27" i="2" s="1"/>
  <c r="H23" i="2"/>
  <c r="B23" i="2"/>
  <c r="B27" i="2" s="1"/>
  <c r="C22" i="2"/>
  <c r="D22" i="2"/>
  <c r="E22" i="2"/>
  <c r="F22" i="2"/>
  <c r="G22" i="2"/>
  <c r="H22" i="2"/>
  <c r="B22" i="2"/>
  <c r="C19" i="2"/>
  <c r="D19" i="2"/>
  <c r="E19" i="2"/>
  <c r="F19" i="2"/>
  <c r="G19" i="2"/>
  <c r="H19" i="2"/>
  <c r="B19" i="2"/>
  <c r="C16" i="2"/>
  <c r="D16" i="2"/>
  <c r="E16" i="2"/>
  <c r="F16" i="2"/>
  <c r="G16" i="2"/>
  <c r="H16" i="2"/>
  <c r="B16" i="2"/>
  <c r="H27" i="2" l="1"/>
  <c r="D27" i="2"/>
  <c r="G28" i="2"/>
  <c r="C28" i="2"/>
</calcChain>
</file>

<file path=xl/sharedStrings.xml><?xml version="1.0" encoding="utf-8"?>
<sst xmlns="http://schemas.openxmlformats.org/spreadsheetml/2006/main" count="152" uniqueCount="96">
  <si>
    <t>TÉMA č. 1</t>
  </si>
  <si>
    <t>Predbežný termín plnenia</t>
  </si>
  <si>
    <t>Cieľ</t>
  </si>
  <si>
    <t>Výstup</t>
  </si>
  <si>
    <t>Spolupráca</t>
  </si>
  <si>
    <t>TÉMA č. 2</t>
  </si>
  <si>
    <t>TÉMA č. 3</t>
  </si>
  <si>
    <t>Kontroly na základe podnetov poslancov Zastupiteľstva BSK, Úradu BSK, iných inštitúcií, právnických a fyzických osôb.</t>
  </si>
  <si>
    <t>Správa z kontroly</t>
  </si>
  <si>
    <t xml:space="preserve">príslušné odbory Bratislavského samosprávneho kraja </t>
  </si>
  <si>
    <t>Preveriť skutočnosti uvedené v jednotlivých podnetoch</t>
  </si>
  <si>
    <t>Kontrolovaný subjekt</t>
  </si>
  <si>
    <t>Bratislavský samosprávny kraj</t>
  </si>
  <si>
    <t>2 x Správa z kontroly</t>
  </si>
  <si>
    <t>Subjekty uvedené v jednotlivých podnetoch</t>
  </si>
  <si>
    <t>TÉMA č. 4</t>
  </si>
  <si>
    <t>TÉMA č. 5</t>
  </si>
  <si>
    <t>TÉMA č. 6</t>
  </si>
  <si>
    <t>Odbor financií Bratislavského samosprávneho kraja</t>
  </si>
  <si>
    <t>Správy z kontrol</t>
  </si>
  <si>
    <t>TÉMA č. 7</t>
  </si>
  <si>
    <t>Slovak Lines, a.s., Bottova 7, 811 09 Bratislava, IČO: 35821019</t>
  </si>
  <si>
    <t>Oddelenie cestnej dopravy a dráh a Odbor financií Bratislavského samosprávneho kraja</t>
  </si>
  <si>
    <t>Celkový rozpočet</t>
  </si>
  <si>
    <t>Skutočnosť 2018</t>
  </si>
  <si>
    <t>Skutočnosť 2019</t>
  </si>
  <si>
    <t>Očakávaná skutočnosť 2019</t>
  </si>
  <si>
    <t>Rozpočet 2021</t>
  </si>
  <si>
    <t>Rozpočet 2022</t>
  </si>
  <si>
    <t>Rozpočet 2023</t>
  </si>
  <si>
    <t>Celkové príjmy s finan. operáciami</t>
  </si>
  <si>
    <t>15 272 771,46</t>
  </si>
  <si>
    <t>17 798 874,00</t>
  </si>
  <si>
    <t>19 248 415,00</t>
  </si>
  <si>
    <t>19 951 016,00</t>
  </si>
  <si>
    <t>34 181 016,00</t>
  </si>
  <si>
    <t>12 181 016,00</t>
  </si>
  <si>
    <t>Celkové príjmy bez finan. operácií</t>
  </si>
  <si>
    <t>13 493 376,09</t>
  </si>
  <si>
    <t>15 193 874,00</t>
  </si>
  <si>
    <t>16 598 415,00</t>
  </si>
  <si>
    <t>16 294 016,00</t>
  </si>
  <si>
    <t>34 176 016,00</t>
  </si>
  <si>
    <t>12 176 016,00</t>
  </si>
  <si>
    <t>Celkové výdavky s finan. operáciami</t>
  </si>
  <si>
    <t>10 784 374,78</t>
  </si>
  <si>
    <t>19 951 016,00</t>
  </si>
  <si>
    <t>Celkové výdavky bez finan. operácií</t>
  </si>
  <si>
    <t>10 774 374,78</t>
  </si>
  <si>
    <t>19 951 016.00</t>
  </si>
  <si>
    <t>Výsledok rozpočtu s finan. operáciami</t>
  </si>
  <si>
    <t>4 488 396,68</t>
  </si>
  <si>
    <t>Výsledok rozpočtu bez finan. operácií</t>
  </si>
  <si>
    <t>2 719 001,31</t>
  </si>
  <si>
    <t>-2 605 000,00</t>
  </si>
  <si>
    <t>-2 610 000,00</t>
  </si>
  <si>
    <t>-3 657 000,00</t>
  </si>
  <si>
    <t>-5 000,00</t>
  </si>
  <si>
    <t>Celkové príjmy s FO</t>
  </si>
  <si>
    <t>Celkové príjmy bez FO</t>
  </si>
  <si>
    <t>Celkové výdavky s FO</t>
  </si>
  <si>
    <t>Celkové výdavky bez FO</t>
  </si>
  <si>
    <t>Výsledok rozpočtu s FO</t>
  </si>
  <si>
    <t>Výsledok rozpočtu bez FO</t>
  </si>
  <si>
    <t>Bežné príjmy</t>
  </si>
  <si>
    <t>Bežné výdavky</t>
  </si>
  <si>
    <t>Výsledok bežného rozpočtu</t>
  </si>
  <si>
    <t>Kapitálové príjmy</t>
  </si>
  <si>
    <t>Kapitálové výdavky</t>
  </si>
  <si>
    <t>Výsledok kapitálového rozpočtu</t>
  </si>
  <si>
    <t>Finančné operácie príjmové</t>
  </si>
  <si>
    <t>Finančné operácie výdavkové</t>
  </si>
  <si>
    <t>Výsledok finančných operácií</t>
  </si>
  <si>
    <t>Rozpočet 2020</t>
  </si>
  <si>
    <t>Očakávaná skutočnosť 2020</t>
  </si>
  <si>
    <t>Kontrola plnenia uznesení Zastupiteľstva Bratislavského samosprávneho kraja za rok 2021.</t>
  </si>
  <si>
    <t>I. štvrťrok 2022</t>
  </si>
  <si>
    <t xml:space="preserve">Preveriť dodržiavanie všeobecne záväzných právnych predpisov a interných noriem upravujúcich prijímanie                                                a plnenie uznesení Zastupiteľstva Bratislavského samosprávneho kraja za rok 2021 </t>
  </si>
  <si>
    <t>Kontrola vybavovania sťažností a petícií za rok 2021.</t>
  </si>
  <si>
    <t xml:space="preserve">Kontrola dodržiavania ustanovení zákona č. 9/2010 Z. z. o sťažnostiach v znení neskorších predpisov, zákona č. 85/1990 Zb. o petičnom práve v znení neskorších predpisov a ustanovení interných predpisov upravujúcich postup pri vybavovaní sťažností a petícií v roku 2021 </t>
  </si>
  <si>
    <t>NÁVRH PLÁNU KONTROLNEJ ČINNOSTI NA I. POLROK 2022</t>
  </si>
  <si>
    <t xml:space="preserve">Organizačné oddelenie Bratislavského samosprávneho kraja  </t>
  </si>
  <si>
    <t>I. a II. štvrťrok 2022</t>
  </si>
  <si>
    <t>Kontrola stavu a vývoja dlhu Bratislavského samosprávneho kraja za I. a II. štvrťrok 2022</t>
  </si>
  <si>
    <t>Preveriť stav a vývoj dlhu Bratislavského samosprávneho kraja za jednotlivé mesiace kontrolovaného štvrťroka (ustanovenia § 17 zákona č. 583/2004 Z. z.)</t>
  </si>
  <si>
    <t xml:space="preserve">Kontrola dodržiavania hospodárnosti, efektívnosti, účinnosti a účelnosti pri hospodárení                                                                 s verejnými financiami a realizácii finančnej operácie alebo jej časti v roku 2021 </t>
  </si>
  <si>
    <t xml:space="preserve">Preveriť dodržiavanie všeobecne záväzných právnych predpisov a interných predpisov v roku 2021 </t>
  </si>
  <si>
    <t>Preveriť ekonomicky oprávnené náklady za obdobie január až december 2021 na základe Zmluvy o službách vo verejnom záujme vo vnútroštátnej pravidelnej autobusovej doprave a o spolupráci pri zabezpečovaní dopravy na území Bratislavského samosprávneho kraja pre roky 2009 - 2021</t>
  </si>
  <si>
    <t>3 x Správa z kontroly</t>
  </si>
  <si>
    <t xml:space="preserve">Preveriť dodržiavanie zmluvne stanovených podmienok pri nakladaní s majetkom Bratislavského samosprávneho kraja </t>
  </si>
  <si>
    <t>Oddelenie správy majetku Bratislavského samosprávneho kraja</t>
  </si>
  <si>
    <t>1 x Správa z kontroly</t>
  </si>
  <si>
    <t>1 x ZSS v zriaďovateľskej pôsobnosti Bratislavského samosprávneho kraja</t>
  </si>
  <si>
    <t>Útvary Bratislavského samosprávneho kraja zabezpečujúce vybavovanie sťažností a petícií v roku 2021</t>
  </si>
  <si>
    <t>Nájomcovia nehnuteľností vo vlastníctve Bratislavského samosprávneho kraja</t>
  </si>
  <si>
    <t xml:space="preserve">Dodržiavanie podmienok uzatvorených nájomných zmlúv a ochrany majetku Bratislavského samosprávneho kraja platných v roku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</si>
</sst>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/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justify" vertical="center"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9" fillId="4" borderId="7" xfId="0" applyFont="1" applyFill="1" applyBorder="1" applyAlignment="1">
      <alignment vertical="center"/>
    </xf>
    <xf numFmtId="4" fontId="9" fillId="4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9" fillId="4" borderId="7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/>
    <xf numFmtId="49" fontId="6" fillId="0" borderId="11" xfId="0" applyNumberFormat="1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4" fontId="7" fillId="2" borderId="11" xfId="0" applyNumberFormat="1" applyFont="1" applyFill="1" applyBorder="1"/>
    <xf numFmtId="4" fontId="6" fillId="2" borderId="11" xfId="0" applyNumberFormat="1" applyFont="1" applyFill="1" applyBorder="1"/>
    <xf numFmtId="49" fontId="6" fillId="2" borderId="11" xfId="0" applyNumberFormat="1" applyFont="1" applyFill="1" applyBorder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topLeftCell="A35" workbookViewId="0">
      <selection activeCell="B44" sqref="B44"/>
    </sheetView>
  </sheetViews>
  <sheetFormatPr defaultRowHeight="13.8" x14ac:dyDescent="0.25"/>
  <cols>
    <col min="1" max="1" width="26.21875" style="1" customWidth="1"/>
    <col min="2" max="2" width="97.33203125" style="2" customWidth="1"/>
    <col min="3" max="16384" width="8.88671875" style="1"/>
  </cols>
  <sheetData>
    <row r="1" spans="1:2" ht="25.2" customHeight="1" x14ac:dyDescent="0.35">
      <c r="A1" s="40" t="s">
        <v>80</v>
      </c>
      <c r="B1" s="41"/>
    </row>
    <row r="2" spans="1:2" x14ac:dyDescent="0.25">
      <c r="A2" s="3" t="s">
        <v>0</v>
      </c>
      <c r="B2" s="4" t="s">
        <v>75</v>
      </c>
    </row>
    <row r="3" spans="1:2" x14ac:dyDescent="0.25">
      <c r="A3" s="5" t="s">
        <v>11</v>
      </c>
      <c r="B3" s="6" t="s">
        <v>12</v>
      </c>
    </row>
    <row r="4" spans="1:2" x14ac:dyDescent="0.25">
      <c r="A4" s="5" t="s">
        <v>1</v>
      </c>
      <c r="B4" s="6" t="s">
        <v>76</v>
      </c>
    </row>
    <row r="5" spans="1:2" ht="28.8" customHeight="1" x14ac:dyDescent="0.25">
      <c r="A5" s="7" t="s">
        <v>2</v>
      </c>
      <c r="B5" s="8" t="s">
        <v>77</v>
      </c>
    </row>
    <row r="6" spans="1:2" x14ac:dyDescent="0.25">
      <c r="A6" s="5" t="s">
        <v>3</v>
      </c>
      <c r="B6" s="6" t="s">
        <v>8</v>
      </c>
    </row>
    <row r="7" spans="1:2" ht="14.4" customHeight="1" x14ac:dyDescent="0.25">
      <c r="A7" s="5" t="s">
        <v>4</v>
      </c>
      <c r="B7" s="6" t="s">
        <v>81</v>
      </c>
    </row>
    <row r="8" spans="1:2" x14ac:dyDescent="0.25">
      <c r="A8" s="9"/>
      <c r="B8" s="37"/>
    </row>
    <row r="9" spans="1:2" x14ac:dyDescent="0.25">
      <c r="A9" s="3" t="s">
        <v>5</v>
      </c>
      <c r="B9" s="4" t="s">
        <v>78</v>
      </c>
    </row>
    <row r="10" spans="1:2" x14ac:dyDescent="0.25">
      <c r="A10" s="5" t="s">
        <v>11</v>
      </c>
      <c r="B10" s="6" t="s">
        <v>12</v>
      </c>
    </row>
    <row r="11" spans="1:2" x14ac:dyDescent="0.25">
      <c r="A11" s="5" t="s">
        <v>1</v>
      </c>
      <c r="B11" s="6" t="s">
        <v>76</v>
      </c>
    </row>
    <row r="12" spans="1:2" ht="41.4" x14ac:dyDescent="0.25">
      <c r="A12" s="7" t="s">
        <v>2</v>
      </c>
      <c r="B12" s="10" t="s">
        <v>79</v>
      </c>
    </row>
    <row r="13" spans="1:2" x14ac:dyDescent="0.25">
      <c r="A13" s="5" t="s">
        <v>3</v>
      </c>
      <c r="B13" s="11" t="s">
        <v>8</v>
      </c>
    </row>
    <row r="14" spans="1:2" x14ac:dyDescent="0.25">
      <c r="A14" s="5" t="s">
        <v>4</v>
      </c>
      <c r="B14" s="6" t="s">
        <v>93</v>
      </c>
    </row>
    <row r="15" spans="1:2" x14ac:dyDescent="0.25">
      <c r="A15" s="9"/>
      <c r="B15" s="37"/>
    </row>
    <row r="16" spans="1:2" ht="27.6" x14ac:dyDescent="0.25">
      <c r="A16" s="3" t="s">
        <v>6</v>
      </c>
      <c r="B16" s="4" t="s">
        <v>7</v>
      </c>
    </row>
    <row r="17" spans="1:2" x14ac:dyDescent="0.25">
      <c r="A17" s="5" t="s">
        <v>11</v>
      </c>
      <c r="B17" s="6" t="s">
        <v>14</v>
      </c>
    </row>
    <row r="18" spans="1:2" x14ac:dyDescent="0.25">
      <c r="A18" s="5" t="s">
        <v>1</v>
      </c>
      <c r="B18" s="6" t="s">
        <v>82</v>
      </c>
    </row>
    <row r="19" spans="1:2" x14ac:dyDescent="0.25">
      <c r="A19" s="5" t="s">
        <v>2</v>
      </c>
      <c r="B19" s="6" t="s">
        <v>10</v>
      </c>
    </row>
    <row r="20" spans="1:2" x14ac:dyDescent="0.25">
      <c r="A20" s="5" t="s">
        <v>3</v>
      </c>
      <c r="B20" s="6" t="s">
        <v>19</v>
      </c>
    </row>
    <row r="21" spans="1:2" x14ac:dyDescent="0.25">
      <c r="A21" s="5" t="s">
        <v>4</v>
      </c>
      <c r="B21" s="6" t="s">
        <v>9</v>
      </c>
    </row>
    <row r="22" spans="1:2" x14ac:dyDescent="0.25">
      <c r="A22" s="5"/>
      <c r="B22" s="6"/>
    </row>
    <row r="23" spans="1:2" x14ac:dyDescent="0.25">
      <c r="A23" s="3" t="s">
        <v>15</v>
      </c>
      <c r="B23" s="4" t="s">
        <v>83</v>
      </c>
    </row>
    <row r="24" spans="1:2" x14ac:dyDescent="0.25">
      <c r="A24" s="5" t="s">
        <v>11</v>
      </c>
      <c r="B24" s="6" t="s">
        <v>12</v>
      </c>
    </row>
    <row r="25" spans="1:2" x14ac:dyDescent="0.25">
      <c r="A25" s="5" t="s">
        <v>1</v>
      </c>
      <c r="B25" s="6" t="s">
        <v>82</v>
      </c>
    </row>
    <row r="26" spans="1:2" ht="27.6" x14ac:dyDescent="0.25">
      <c r="A26" s="5" t="s">
        <v>2</v>
      </c>
      <c r="B26" s="6" t="s">
        <v>84</v>
      </c>
    </row>
    <row r="27" spans="1:2" x14ac:dyDescent="0.25">
      <c r="A27" s="5" t="s">
        <v>3</v>
      </c>
      <c r="B27" s="6" t="s">
        <v>13</v>
      </c>
    </row>
    <row r="28" spans="1:2" ht="14.4" thickBot="1" x14ac:dyDescent="0.3">
      <c r="A28" s="14" t="s">
        <v>4</v>
      </c>
      <c r="B28" s="15" t="s">
        <v>18</v>
      </c>
    </row>
    <row r="29" spans="1:2" x14ac:dyDescent="0.25">
      <c r="A29" s="16"/>
      <c r="B29" s="38"/>
    </row>
    <row r="30" spans="1:2" ht="27.6" x14ac:dyDescent="0.25">
      <c r="A30" s="3" t="s">
        <v>16</v>
      </c>
      <c r="B30" s="4" t="s">
        <v>85</v>
      </c>
    </row>
    <row r="31" spans="1:2" x14ac:dyDescent="0.25">
      <c r="A31" s="5" t="s">
        <v>11</v>
      </c>
      <c r="B31" s="39" t="s">
        <v>92</v>
      </c>
    </row>
    <row r="32" spans="1:2" x14ac:dyDescent="0.25">
      <c r="A32" s="5" t="s">
        <v>1</v>
      </c>
      <c r="B32" s="6" t="s">
        <v>82</v>
      </c>
    </row>
    <row r="33" spans="1:2" x14ac:dyDescent="0.25">
      <c r="A33" s="5" t="s">
        <v>2</v>
      </c>
      <c r="B33" s="6" t="s">
        <v>86</v>
      </c>
    </row>
    <row r="34" spans="1:2" x14ac:dyDescent="0.25">
      <c r="A34" s="5" t="s">
        <v>3</v>
      </c>
      <c r="B34" s="6" t="s">
        <v>91</v>
      </c>
    </row>
    <row r="35" spans="1:2" x14ac:dyDescent="0.25">
      <c r="A35" s="5" t="s">
        <v>4</v>
      </c>
      <c r="B35" s="6" t="s">
        <v>18</v>
      </c>
    </row>
    <row r="36" spans="1:2" x14ac:dyDescent="0.25">
      <c r="A36" s="5"/>
      <c r="B36" s="6"/>
    </row>
    <row r="37" spans="1:2" ht="27.6" x14ac:dyDescent="0.25">
      <c r="A37" s="12" t="s">
        <v>17</v>
      </c>
      <c r="B37" s="13" t="s">
        <v>85</v>
      </c>
    </row>
    <row r="38" spans="1:2" x14ac:dyDescent="0.25">
      <c r="A38" s="5" t="s">
        <v>11</v>
      </c>
      <c r="B38" s="6" t="s">
        <v>21</v>
      </c>
    </row>
    <row r="39" spans="1:2" ht="14.4" thickBot="1" x14ac:dyDescent="0.3">
      <c r="A39" s="14" t="s">
        <v>1</v>
      </c>
      <c r="B39" s="15" t="s">
        <v>82</v>
      </c>
    </row>
    <row r="40" spans="1:2" ht="41.4" x14ac:dyDescent="0.25">
      <c r="A40" s="16" t="s">
        <v>2</v>
      </c>
      <c r="B40" s="17" t="s">
        <v>87</v>
      </c>
    </row>
    <row r="41" spans="1:2" x14ac:dyDescent="0.25">
      <c r="A41" s="5" t="s">
        <v>3</v>
      </c>
      <c r="B41" s="6" t="s">
        <v>8</v>
      </c>
    </row>
    <row r="42" spans="1:2" x14ac:dyDescent="0.25">
      <c r="A42" s="5" t="s">
        <v>4</v>
      </c>
      <c r="B42" s="6" t="s">
        <v>22</v>
      </c>
    </row>
    <row r="43" spans="1:2" x14ac:dyDescent="0.25">
      <c r="A43" s="9"/>
      <c r="B43" s="6"/>
    </row>
    <row r="44" spans="1:2" ht="27.6" x14ac:dyDescent="0.25">
      <c r="A44" s="12" t="s">
        <v>20</v>
      </c>
      <c r="B44" s="13" t="s">
        <v>95</v>
      </c>
    </row>
    <row r="45" spans="1:2" x14ac:dyDescent="0.25">
      <c r="A45" s="5" t="s">
        <v>11</v>
      </c>
      <c r="B45" s="6" t="s">
        <v>94</v>
      </c>
    </row>
    <row r="46" spans="1:2" ht="14.4" thickBot="1" x14ac:dyDescent="0.3">
      <c r="A46" s="14" t="s">
        <v>1</v>
      </c>
      <c r="B46" s="15" t="s">
        <v>82</v>
      </c>
    </row>
    <row r="47" spans="1:2" ht="27.6" x14ac:dyDescent="0.25">
      <c r="A47" s="16" t="s">
        <v>2</v>
      </c>
      <c r="B47" s="17" t="s">
        <v>89</v>
      </c>
    </row>
    <row r="48" spans="1:2" x14ac:dyDescent="0.25">
      <c r="A48" s="5" t="s">
        <v>3</v>
      </c>
      <c r="B48" s="6" t="s">
        <v>88</v>
      </c>
    </row>
    <row r="49" spans="1:2" x14ac:dyDescent="0.25">
      <c r="A49" s="5" t="s">
        <v>4</v>
      </c>
      <c r="B49" s="6" t="s">
        <v>90</v>
      </c>
    </row>
    <row r="50" spans="1:2" x14ac:dyDescent="0.25">
      <c r="A50" s="9"/>
      <c r="B50" s="6"/>
    </row>
  </sheetData>
  <mergeCells count="1">
    <mergeCell ref="A1:B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topLeftCell="A41" workbookViewId="0">
      <selection activeCell="M71" sqref="M71"/>
    </sheetView>
  </sheetViews>
  <sheetFormatPr defaultRowHeight="12" x14ac:dyDescent="0.25"/>
  <cols>
    <col min="1" max="1" width="12" style="27" customWidth="1"/>
    <col min="2" max="2" width="10.6640625" style="19" bestFit="1" customWidth="1"/>
    <col min="3" max="4" width="10.77734375" style="19" bestFit="1" customWidth="1"/>
    <col min="5" max="7" width="11.6640625" style="19" bestFit="1" customWidth="1"/>
    <col min="8" max="8" width="10.77734375" style="19" bestFit="1" customWidth="1"/>
    <col min="9" max="9" width="8.88671875" style="19"/>
    <col min="10" max="10" width="8.88671875" style="18"/>
    <col min="11" max="11" width="18.77734375" style="19" customWidth="1"/>
    <col min="12" max="12" width="12.44140625" style="19" customWidth="1"/>
    <col min="13" max="13" width="13.6640625" style="19" customWidth="1"/>
    <col min="14" max="16384" width="8.88671875" style="18"/>
  </cols>
  <sheetData>
    <row r="3" spans="1:8" ht="12.6" thickBot="1" x14ac:dyDescent="0.3"/>
    <row r="4" spans="1:8" ht="34.799999999999997" thickBot="1" x14ac:dyDescent="0.3">
      <c r="A4" s="28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</row>
    <row r="5" spans="1:8" ht="36.6" thickBot="1" x14ac:dyDescent="0.3">
      <c r="A5" s="22" t="s">
        <v>30</v>
      </c>
      <c r="B5" s="23" t="s">
        <v>31</v>
      </c>
      <c r="C5" s="23" t="s">
        <v>32</v>
      </c>
      <c r="D5" s="23" t="s">
        <v>33</v>
      </c>
      <c r="E5" s="24" t="s">
        <v>34</v>
      </c>
      <c r="F5" s="23" t="s">
        <v>35</v>
      </c>
      <c r="G5" s="23" t="s">
        <v>36</v>
      </c>
    </row>
    <row r="6" spans="1:8" ht="36.6" thickBot="1" x14ac:dyDescent="0.3">
      <c r="A6" s="22" t="s">
        <v>37</v>
      </c>
      <c r="B6" s="23" t="s">
        <v>38</v>
      </c>
      <c r="C6" s="23" t="s">
        <v>39</v>
      </c>
      <c r="D6" s="23" t="s">
        <v>40</v>
      </c>
      <c r="E6" s="24" t="s">
        <v>41</v>
      </c>
      <c r="F6" s="23" t="s">
        <v>42</v>
      </c>
      <c r="G6" s="23" t="s">
        <v>43</v>
      </c>
    </row>
    <row r="7" spans="1:8" ht="36.6" thickBot="1" x14ac:dyDescent="0.3">
      <c r="A7" s="22" t="s">
        <v>44</v>
      </c>
      <c r="B7" s="23" t="s">
        <v>45</v>
      </c>
      <c r="C7" s="23" t="s">
        <v>32</v>
      </c>
      <c r="D7" s="23" t="s">
        <v>33</v>
      </c>
      <c r="E7" s="24" t="s">
        <v>46</v>
      </c>
      <c r="F7" s="23" t="s">
        <v>35</v>
      </c>
      <c r="G7" s="23" t="s">
        <v>36</v>
      </c>
    </row>
    <row r="8" spans="1:8" ht="36.6" thickBot="1" x14ac:dyDescent="0.3">
      <c r="A8" s="22" t="s">
        <v>47</v>
      </c>
      <c r="B8" s="23" t="s">
        <v>48</v>
      </c>
      <c r="C8" s="23" t="s">
        <v>32</v>
      </c>
      <c r="D8" s="23" t="s">
        <v>46</v>
      </c>
      <c r="E8" s="24" t="s">
        <v>49</v>
      </c>
      <c r="F8" s="23" t="s">
        <v>35</v>
      </c>
      <c r="G8" s="23" t="s">
        <v>36</v>
      </c>
    </row>
    <row r="9" spans="1:8" ht="46.2" thickBot="1" x14ac:dyDescent="0.3">
      <c r="A9" s="25" t="s">
        <v>50</v>
      </c>
      <c r="B9" s="26" t="s">
        <v>51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8" ht="34.799999999999997" thickBot="1" x14ac:dyDescent="0.3">
      <c r="A10" s="25" t="s">
        <v>52</v>
      </c>
      <c r="B10" s="26" t="s">
        <v>53</v>
      </c>
      <c r="C10" s="26" t="s">
        <v>54</v>
      </c>
      <c r="D10" s="26" t="s">
        <v>55</v>
      </c>
      <c r="E10" s="26" t="s">
        <v>56</v>
      </c>
      <c r="F10" s="26" t="s">
        <v>57</v>
      </c>
      <c r="G10" s="26" t="s">
        <v>57</v>
      </c>
    </row>
    <row r="12" spans="1:8" ht="12.6" thickBot="1" x14ac:dyDescent="0.3"/>
    <row r="13" spans="1:8" ht="34.799999999999997" thickBot="1" x14ac:dyDescent="0.3">
      <c r="A13" s="20" t="s">
        <v>23</v>
      </c>
      <c r="B13" s="36" t="s">
        <v>24</v>
      </c>
      <c r="C13" s="36" t="s">
        <v>25</v>
      </c>
      <c r="D13" s="36" t="s">
        <v>73</v>
      </c>
      <c r="E13" s="36" t="s">
        <v>74</v>
      </c>
      <c r="F13" s="36" t="s">
        <v>27</v>
      </c>
      <c r="G13" s="36" t="s">
        <v>28</v>
      </c>
      <c r="H13" s="36" t="s">
        <v>28</v>
      </c>
    </row>
    <row r="14" spans="1:8" x14ac:dyDescent="0.25">
      <c r="A14" s="29" t="s">
        <v>64</v>
      </c>
      <c r="B14" s="30">
        <v>12557472.91</v>
      </c>
      <c r="C14" s="30">
        <v>10901665</v>
      </c>
      <c r="D14" s="30">
        <v>10716808</v>
      </c>
      <c r="E14" s="30">
        <v>11090617</v>
      </c>
      <c r="F14" s="34">
        <v>11377511</v>
      </c>
      <c r="G14" s="30">
        <v>11053511</v>
      </c>
      <c r="H14" s="30">
        <v>11053511</v>
      </c>
    </row>
    <row r="15" spans="1:8" x14ac:dyDescent="0.25">
      <c r="A15" s="29" t="s">
        <v>65</v>
      </c>
      <c r="B15" s="30">
        <v>7950374.8099999996</v>
      </c>
      <c r="C15" s="30">
        <v>9948051</v>
      </c>
      <c r="D15" s="30">
        <v>10339841</v>
      </c>
      <c r="E15" s="30">
        <v>10823650</v>
      </c>
      <c r="F15" s="34">
        <v>11019136.800000001</v>
      </c>
      <c r="G15" s="30">
        <v>10877677.800000001</v>
      </c>
      <c r="H15" s="30">
        <v>10843509.800000001</v>
      </c>
    </row>
    <row r="16" spans="1:8" ht="36" x14ac:dyDescent="0.25">
      <c r="A16" s="32" t="s">
        <v>66</v>
      </c>
      <c r="B16" s="33">
        <f>B14-B15</f>
        <v>4607098.1000000006</v>
      </c>
      <c r="C16" s="33">
        <f t="shared" ref="C16:H16" si="0">C14-C15</f>
        <v>953614</v>
      </c>
      <c r="D16" s="33">
        <f t="shared" si="0"/>
        <v>376967</v>
      </c>
      <c r="E16" s="33">
        <f t="shared" si="0"/>
        <v>266967</v>
      </c>
      <c r="F16" s="33">
        <f t="shared" si="0"/>
        <v>358374.19999999925</v>
      </c>
      <c r="G16" s="33">
        <f t="shared" si="0"/>
        <v>175833.19999999925</v>
      </c>
      <c r="H16" s="33">
        <f t="shared" si="0"/>
        <v>210001.19999999925</v>
      </c>
    </row>
    <row r="17" spans="1:8" ht="24" x14ac:dyDescent="0.25">
      <c r="A17" s="29" t="s">
        <v>67</v>
      </c>
      <c r="B17" s="30">
        <v>935903.18</v>
      </c>
      <c r="C17" s="30">
        <v>5696750</v>
      </c>
      <c r="D17" s="30">
        <v>5577208</v>
      </c>
      <c r="E17" s="30">
        <v>5725378</v>
      </c>
      <c r="F17" s="34">
        <v>5887221</v>
      </c>
      <c r="G17" s="30">
        <v>11833000</v>
      </c>
      <c r="H17" s="30">
        <v>13133000</v>
      </c>
    </row>
    <row r="18" spans="1:8" ht="24" x14ac:dyDescent="0.25">
      <c r="A18" s="29" t="s">
        <v>68</v>
      </c>
      <c r="B18" s="30">
        <v>2823999.97</v>
      </c>
      <c r="C18" s="30">
        <v>9260364</v>
      </c>
      <c r="D18" s="30">
        <v>9611175</v>
      </c>
      <c r="E18" s="30">
        <v>9649345</v>
      </c>
      <c r="F18" s="34">
        <v>10291307.199999999</v>
      </c>
      <c r="G18" s="30">
        <v>15675833.199999999</v>
      </c>
      <c r="H18" s="30">
        <v>17010001.199999999</v>
      </c>
    </row>
    <row r="19" spans="1:8" ht="36" x14ac:dyDescent="0.25">
      <c r="A19" s="32" t="s">
        <v>69</v>
      </c>
      <c r="B19" s="33">
        <f>B17-B18</f>
        <v>-1888096.79</v>
      </c>
      <c r="C19" s="33">
        <f t="shared" ref="C19:H19" si="1">C17-C18</f>
        <v>-3563614</v>
      </c>
      <c r="D19" s="33">
        <f t="shared" si="1"/>
        <v>-4033967</v>
      </c>
      <c r="E19" s="33">
        <f t="shared" si="1"/>
        <v>-3923967</v>
      </c>
      <c r="F19" s="33">
        <f t="shared" si="1"/>
        <v>-4404086.1999999993</v>
      </c>
      <c r="G19" s="33">
        <f t="shared" si="1"/>
        <v>-3842833.1999999993</v>
      </c>
      <c r="H19" s="33">
        <f t="shared" si="1"/>
        <v>-3877001.1999999993</v>
      </c>
    </row>
    <row r="20" spans="1:8" ht="36" x14ac:dyDescent="0.25">
      <c r="A20" s="29" t="s">
        <v>70</v>
      </c>
      <c r="B20" s="30">
        <v>1779395.37</v>
      </c>
      <c r="C20" s="30">
        <v>2650000</v>
      </c>
      <c r="D20" s="30">
        <v>3657000</v>
      </c>
      <c r="E20" s="30">
        <v>3657000</v>
      </c>
      <c r="F20" s="34">
        <v>4045712</v>
      </c>
      <c r="G20" s="30">
        <v>3667000</v>
      </c>
      <c r="H20" s="30">
        <v>3667000</v>
      </c>
    </row>
    <row r="21" spans="1:8" ht="36" x14ac:dyDescent="0.25">
      <c r="A21" s="29" t="s">
        <v>71</v>
      </c>
      <c r="B21" s="30">
        <v>10000</v>
      </c>
      <c r="C21" s="30">
        <v>40000</v>
      </c>
      <c r="D21" s="30">
        <v>0</v>
      </c>
      <c r="E21" s="30">
        <v>0</v>
      </c>
      <c r="F21" s="34">
        <v>0</v>
      </c>
      <c r="G21" s="30">
        <v>0</v>
      </c>
      <c r="H21" s="30">
        <v>0</v>
      </c>
    </row>
    <row r="22" spans="1:8" ht="36" x14ac:dyDescent="0.25">
      <c r="A22" s="32" t="s">
        <v>72</v>
      </c>
      <c r="B22" s="33">
        <f>B20-B21</f>
        <v>1769395.37</v>
      </c>
      <c r="C22" s="33">
        <f t="shared" ref="C22:H22" si="2">C20-C21</f>
        <v>2610000</v>
      </c>
      <c r="D22" s="33">
        <f t="shared" si="2"/>
        <v>3657000</v>
      </c>
      <c r="E22" s="33">
        <f t="shared" si="2"/>
        <v>3657000</v>
      </c>
      <c r="F22" s="33">
        <f t="shared" si="2"/>
        <v>4045712</v>
      </c>
      <c r="G22" s="33">
        <f t="shared" si="2"/>
        <v>3667000</v>
      </c>
      <c r="H22" s="33">
        <f t="shared" si="2"/>
        <v>3667000</v>
      </c>
    </row>
    <row r="23" spans="1:8" ht="24" x14ac:dyDescent="0.25">
      <c r="A23" s="31" t="s">
        <v>58</v>
      </c>
      <c r="B23" s="30">
        <f t="shared" ref="B23:H23" si="3">B14+B17+B20</f>
        <v>15272771.460000001</v>
      </c>
      <c r="C23" s="30">
        <f t="shared" si="3"/>
        <v>19248415</v>
      </c>
      <c r="D23" s="30">
        <f t="shared" si="3"/>
        <v>19951016</v>
      </c>
      <c r="E23" s="30">
        <f t="shared" si="3"/>
        <v>20472995</v>
      </c>
      <c r="F23" s="34">
        <f t="shared" si="3"/>
        <v>21310444</v>
      </c>
      <c r="G23" s="30">
        <f t="shared" si="3"/>
        <v>26553511</v>
      </c>
      <c r="H23" s="30">
        <f t="shared" si="3"/>
        <v>27853511</v>
      </c>
    </row>
    <row r="24" spans="1:8" ht="27" customHeight="1" x14ac:dyDescent="0.25">
      <c r="A24" s="31" t="s">
        <v>59</v>
      </c>
      <c r="B24" s="30">
        <f t="shared" ref="B24:H24" si="4">B14+B17</f>
        <v>13493376.09</v>
      </c>
      <c r="C24" s="30">
        <f t="shared" si="4"/>
        <v>16598415</v>
      </c>
      <c r="D24" s="30">
        <f t="shared" si="4"/>
        <v>16294016</v>
      </c>
      <c r="E24" s="30">
        <f t="shared" si="4"/>
        <v>16815995</v>
      </c>
      <c r="F24" s="34">
        <f t="shared" si="4"/>
        <v>17264732</v>
      </c>
      <c r="G24" s="30">
        <f t="shared" si="4"/>
        <v>22886511</v>
      </c>
      <c r="H24" s="30">
        <f t="shared" si="4"/>
        <v>24186511</v>
      </c>
    </row>
    <row r="25" spans="1:8" ht="24" x14ac:dyDescent="0.25">
      <c r="A25" s="31" t="s">
        <v>60</v>
      </c>
      <c r="B25" s="30">
        <f t="shared" ref="B25:H25" si="5">B15+B18+B21</f>
        <v>10784374.779999999</v>
      </c>
      <c r="C25" s="30">
        <f t="shared" si="5"/>
        <v>19248415</v>
      </c>
      <c r="D25" s="30">
        <f t="shared" si="5"/>
        <v>19951016</v>
      </c>
      <c r="E25" s="30">
        <f t="shared" si="5"/>
        <v>20472995</v>
      </c>
      <c r="F25" s="34">
        <f t="shared" si="5"/>
        <v>21310444</v>
      </c>
      <c r="G25" s="30">
        <f t="shared" si="5"/>
        <v>26553511</v>
      </c>
      <c r="H25" s="30">
        <f t="shared" si="5"/>
        <v>27853511</v>
      </c>
    </row>
    <row r="26" spans="1:8" ht="28.2" customHeight="1" x14ac:dyDescent="0.25">
      <c r="A26" s="31" t="s">
        <v>61</v>
      </c>
      <c r="B26" s="30">
        <f t="shared" ref="B26:H26" si="6">B15+B18</f>
        <v>10774374.779999999</v>
      </c>
      <c r="C26" s="30">
        <f t="shared" si="6"/>
        <v>19208415</v>
      </c>
      <c r="D26" s="30">
        <f t="shared" si="6"/>
        <v>19951016</v>
      </c>
      <c r="E26" s="30">
        <f t="shared" si="6"/>
        <v>20472995</v>
      </c>
      <c r="F26" s="34">
        <f t="shared" si="6"/>
        <v>21310444</v>
      </c>
      <c r="G26" s="30">
        <f t="shared" si="6"/>
        <v>26553511</v>
      </c>
      <c r="H26" s="30">
        <f t="shared" si="6"/>
        <v>27853511</v>
      </c>
    </row>
    <row r="27" spans="1:8" ht="25.8" customHeight="1" x14ac:dyDescent="0.25">
      <c r="A27" s="35" t="s">
        <v>62</v>
      </c>
      <c r="B27" s="33">
        <f>B23-B25</f>
        <v>4488396.6800000016</v>
      </c>
      <c r="C27" s="33">
        <f t="shared" ref="C27:H27" si="7">C23-C25</f>
        <v>0</v>
      </c>
      <c r="D27" s="33">
        <f t="shared" si="7"/>
        <v>0</v>
      </c>
      <c r="E27" s="33">
        <f t="shared" si="7"/>
        <v>0</v>
      </c>
      <c r="F27" s="33">
        <f t="shared" si="7"/>
        <v>0</v>
      </c>
      <c r="G27" s="33">
        <f t="shared" si="7"/>
        <v>0</v>
      </c>
      <c r="H27" s="33">
        <f t="shared" si="7"/>
        <v>0</v>
      </c>
    </row>
    <row r="28" spans="1:8" ht="26.4" customHeight="1" x14ac:dyDescent="0.25">
      <c r="A28" s="35" t="s">
        <v>63</v>
      </c>
      <c r="B28" s="33">
        <f>B24-B26</f>
        <v>2719001.3100000005</v>
      </c>
      <c r="C28" s="33">
        <f t="shared" ref="C28:H28" si="8">C24-C26</f>
        <v>-2610000</v>
      </c>
      <c r="D28" s="33">
        <f t="shared" si="8"/>
        <v>-3657000</v>
      </c>
      <c r="E28" s="33">
        <f t="shared" si="8"/>
        <v>-3657000</v>
      </c>
      <c r="F28" s="33">
        <f t="shared" si="8"/>
        <v>-4045712</v>
      </c>
      <c r="G28" s="33">
        <f t="shared" si="8"/>
        <v>-3667000</v>
      </c>
      <c r="H28" s="33">
        <f t="shared" si="8"/>
        <v>-3667000</v>
      </c>
    </row>
    <row r="31" spans="1:8" x14ac:dyDescent="0.25">
      <c r="A31" s="27">
        <v>100</v>
      </c>
      <c r="B31" s="19">
        <v>7150797</v>
      </c>
      <c r="E31" s="19">
        <f>B31+C31+D31</f>
        <v>7150797</v>
      </c>
      <c r="F31" s="19">
        <f>100/E36*E31</f>
        <v>33.555363745588785</v>
      </c>
      <c r="G31" s="19">
        <v>5759881.54</v>
      </c>
      <c r="H31" s="19">
        <f>100/G40*G31</f>
        <v>27.028443611918728</v>
      </c>
    </row>
    <row r="32" spans="1:8" x14ac:dyDescent="0.25">
      <c r="A32" s="27">
        <v>200</v>
      </c>
      <c r="B32" s="19">
        <v>1291547</v>
      </c>
      <c r="C32" s="19">
        <v>15000</v>
      </c>
      <c r="E32" s="19">
        <f t="shared" ref="E32:E35" si="9">B32+C32+D32</f>
        <v>1306547</v>
      </c>
      <c r="F32" s="19">
        <f>100/E36*E32</f>
        <v>6.1310172608322944</v>
      </c>
      <c r="G32" s="19">
        <v>1037111.74</v>
      </c>
      <c r="H32" s="19">
        <f>100/G40*G32</f>
        <v>4.8666827588695369</v>
      </c>
    </row>
    <row r="33" spans="1:13" x14ac:dyDescent="0.25">
      <c r="A33" s="27">
        <v>300</v>
      </c>
      <c r="B33" s="19">
        <v>2935167</v>
      </c>
      <c r="C33" s="19">
        <v>5872221</v>
      </c>
      <c r="E33" s="19">
        <f t="shared" si="9"/>
        <v>8807388</v>
      </c>
      <c r="F33" s="19">
        <f>100/E36*E33</f>
        <v>41.328974656745771</v>
      </c>
      <c r="G33" s="19">
        <v>6706864.7999999998</v>
      </c>
      <c r="H33" s="19">
        <f>100/G40*G33</f>
        <v>31.472195356913986</v>
      </c>
    </row>
    <row r="34" spans="1:13" x14ac:dyDescent="0.25">
      <c r="A34" s="27">
        <v>400</v>
      </c>
      <c r="D34" s="19">
        <v>4045712</v>
      </c>
      <c r="E34" s="19">
        <f t="shared" si="9"/>
        <v>4045712</v>
      </c>
      <c r="F34" s="19">
        <f>100/E36*E34</f>
        <v>18.984644336833149</v>
      </c>
      <c r="G34" s="19">
        <v>5604418</v>
      </c>
      <c r="H34" s="19">
        <f>100/G40*G34</f>
        <v>26.298925566205714</v>
      </c>
    </row>
    <row r="35" spans="1:13" x14ac:dyDescent="0.25">
      <c r="A35" s="27">
        <v>500</v>
      </c>
      <c r="E35" s="19">
        <f t="shared" si="9"/>
        <v>0</v>
      </c>
      <c r="F35" s="19">
        <f>100/E36*E35</f>
        <v>0</v>
      </c>
      <c r="G35" s="19">
        <v>584605</v>
      </c>
      <c r="H35" s="19">
        <f>100/G40*G35</f>
        <v>2.7432792094793235</v>
      </c>
    </row>
    <row r="36" spans="1:13" x14ac:dyDescent="0.25">
      <c r="D36" s="19">
        <f>B31+B32+B33+C32+C33+D34</f>
        <v>21310444</v>
      </c>
      <c r="E36" s="19">
        <f>SUM(E31:E35)</f>
        <v>21310444</v>
      </c>
      <c r="F36" s="19">
        <f>SUM(F31:F35)</f>
        <v>100</v>
      </c>
      <c r="G36" s="19">
        <v>361000</v>
      </c>
      <c r="H36" s="19">
        <f>100/G40*G36</f>
        <v>1.6940050027318203</v>
      </c>
    </row>
    <row r="37" spans="1:13" x14ac:dyDescent="0.25">
      <c r="G37" s="19">
        <v>474853.66</v>
      </c>
      <c r="H37" s="19">
        <f>100/G40*G37</f>
        <v>2.2282672454446395</v>
      </c>
    </row>
    <row r="38" spans="1:13" x14ac:dyDescent="0.25">
      <c r="G38" s="19">
        <v>242010</v>
      </c>
      <c r="H38" s="19">
        <f>100/G40*G38</f>
        <v>1.1356403066790244</v>
      </c>
    </row>
    <row r="39" spans="1:13" x14ac:dyDescent="0.25">
      <c r="G39" s="19">
        <v>539700</v>
      </c>
      <c r="H39" s="19">
        <f>100/G40*G39</f>
        <v>2.5325609417572394</v>
      </c>
    </row>
    <row r="40" spans="1:13" x14ac:dyDescent="0.25">
      <c r="G40" s="19">
        <f>SUM(G31:G39)</f>
        <v>21310444.739999998</v>
      </c>
      <c r="H40" s="19">
        <f>SUM(H31:H39)</f>
        <v>100</v>
      </c>
    </row>
    <row r="42" spans="1:13" x14ac:dyDescent="0.25">
      <c r="G42" s="19">
        <v>7150797</v>
      </c>
      <c r="H42" s="19">
        <f>100/G45*G42</f>
        <v>62.850275424914997</v>
      </c>
    </row>
    <row r="43" spans="1:13" x14ac:dyDescent="0.25">
      <c r="G43" s="19">
        <v>1291547</v>
      </c>
      <c r="H43" s="19">
        <f>100/G45*G43</f>
        <v>11.351753472266475</v>
      </c>
      <c r="K43" s="19">
        <v>104612.6</v>
      </c>
      <c r="L43" s="19">
        <f>K43*0.2</f>
        <v>20922.520000000004</v>
      </c>
      <c r="M43" s="19">
        <f>K43+L43</f>
        <v>125535.12000000001</v>
      </c>
    </row>
    <row r="44" spans="1:13" x14ac:dyDescent="0.25">
      <c r="F44" s="19">
        <v>10291307.199999999</v>
      </c>
      <c r="G44" s="19">
        <v>2935167</v>
      </c>
      <c r="H44" s="19">
        <f>100/G45*G44</f>
        <v>25.797971102818536</v>
      </c>
      <c r="K44" s="19">
        <v>4453.42</v>
      </c>
      <c r="L44" s="19">
        <f>K44*0.2</f>
        <v>890.68400000000008</v>
      </c>
      <c r="M44" s="19">
        <f>K44+L44</f>
        <v>5344.1040000000003</v>
      </c>
    </row>
    <row r="45" spans="1:13" x14ac:dyDescent="0.25">
      <c r="F45" s="19">
        <v>9649345</v>
      </c>
      <c r="G45" s="19">
        <f>SUM(G42:G44)</f>
        <v>11377511</v>
      </c>
      <c r="H45" s="19">
        <f>SUM(H42:H44)</f>
        <v>100.00000000000001</v>
      </c>
      <c r="K45" s="19">
        <v>40651.300000000003</v>
      </c>
      <c r="L45" s="19">
        <f>K45*0.2</f>
        <v>8130.2600000000011</v>
      </c>
      <c r="M45" s="19">
        <f>K45+L45</f>
        <v>48781.560000000005</v>
      </c>
    </row>
    <row r="46" spans="1:13" x14ac:dyDescent="0.25">
      <c r="F46" s="19">
        <f>F44-F45</f>
        <v>641962.19999999925</v>
      </c>
      <c r="K46" s="19">
        <v>12733.18</v>
      </c>
      <c r="L46" s="19">
        <f t="shared" ref="L46:L66" si="10">K46*0.2</f>
        <v>2546.6360000000004</v>
      </c>
      <c r="M46" s="19">
        <f t="shared" ref="M46:M66" si="11">K46+L46</f>
        <v>15279.816000000001</v>
      </c>
    </row>
    <row r="47" spans="1:13" x14ac:dyDescent="0.25">
      <c r="K47" s="19">
        <v>69887.05</v>
      </c>
      <c r="L47" s="19">
        <f t="shared" si="10"/>
        <v>13977.410000000002</v>
      </c>
      <c r="M47" s="19">
        <f t="shared" si="11"/>
        <v>83864.460000000006</v>
      </c>
    </row>
    <row r="48" spans="1:13" x14ac:dyDescent="0.25">
      <c r="F48" s="19">
        <v>2934246.8</v>
      </c>
      <c r="G48" s="19">
        <v>2825634.74</v>
      </c>
      <c r="H48" s="19">
        <f>100/F57*F48</f>
        <v>26.628644813630046</v>
      </c>
      <c r="I48" s="19">
        <f>100/G57*G48</f>
        <v>27.456519226245625</v>
      </c>
      <c r="K48" s="19">
        <v>35388.25</v>
      </c>
      <c r="L48" s="19">
        <f t="shared" si="10"/>
        <v>7077.6500000000005</v>
      </c>
      <c r="M48" s="19">
        <f t="shared" si="11"/>
        <v>42465.9</v>
      </c>
    </row>
    <row r="49" spans="6:13" x14ac:dyDescent="0.25">
      <c r="F49" s="19">
        <v>755317</v>
      </c>
      <c r="G49" s="19">
        <v>281794</v>
      </c>
      <c r="H49" s="19">
        <f>100/F57*F49</f>
        <v>6.8545931837419429</v>
      </c>
      <c r="I49" s="19">
        <f>100/G57*G49</f>
        <v>2.7381749910254354</v>
      </c>
      <c r="K49" s="19">
        <v>83008.06</v>
      </c>
      <c r="L49" s="19">
        <f t="shared" si="10"/>
        <v>16601.612000000001</v>
      </c>
      <c r="M49" s="19">
        <f t="shared" si="11"/>
        <v>99609.671999999991</v>
      </c>
    </row>
    <row r="50" spans="6:13" x14ac:dyDescent="0.25">
      <c r="F50" s="19">
        <v>88140</v>
      </c>
      <c r="G50" s="19">
        <v>6618724.7999999998</v>
      </c>
      <c r="H50" s="19">
        <f>100/F57*F50</f>
        <v>0.79988116673531084</v>
      </c>
      <c r="I50" s="19">
        <f>100/G57*G50</f>
        <v>64.313742378616396</v>
      </c>
      <c r="K50" s="19">
        <v>46270.93</v>
      </c>
      <c r="L50" s="19">
        <f t="shared" si="10"/>
        <v>9254.1859999999997</v>
      </c>
      <c r="M50" s="19">
        <f t="shared" si="11"/>
        <v>55525.116000000002</v>
      </c>
    </row>
    <row r="51" spans="6:13" x14ac:dyDescent="0.25">
      <c r="F51" s="19">
        <v>5604418</v>
      </c>
      <c r="G51" s="19">
        <v>0</v>
      </c>
      <c r="H51" s="19">
        <f>100/F57*F51</f>
        <v>50.860771598733578</v>
      </c>
      <c r="I51" s="19">
        <f>100/G57*G51</f>
        <v>0</v>
      </c>
      <c r="K51" s="19">
        <v>26841.34</v>
      </c>
      <c r="L51" s="19">
        <f t="shared" si="10"/>
        <v>5368.268</v>
      </c>
      <c r="M51" s="19">
        <f t="shared" si="11"/>
        <v>32209.608</v>
      </c>
    </row>
    <row r="52" spans="6:13" x14ac:dyDescent="0.25">
      <c r="F52" s="19">
        <v>214700</v>
      </c>
      <c r="G52" s="19">
        <v>325000</v>
      </c>
      <c r="H52" s="19">
        <f>100/F57*F52</f>
        <v>1.9484284830731933</v>
      </c>
      <c r="I52" s="19">
        <f>100/G57*G52</f>
        <v>3.1580050394375556</v>
      </c>
      <c r="K52" s="19">
        <v>184003.52</v>
      </c>
      <c r="L52" s="19">
        <f t="shared" si="10"/>
        <v>36800.703999999998</v>
      </c>
      <c r="M52" s="19">
        <f t="shared" si="11"/>
        <v>220804.22399999999</v>
      </c>
    </row>
    <row r="53" spans="6:13" x14ac:dyDescent="0.25">
      <c r="F53" s="19">
        <v>154510</v>
      </c>
      <c r="G53" s="19">
        <v>87500</v>
      </c>
      <c r="H53" s="19">
        <f>100/F57*F53</f>
        <v>1.4021969488571917</v>
      </c>
      <c r="I53" s="19">
        <f>100/G57*G53</f>
        <v>0.85023212600241882</v>
      </c>
      <c r="K53" s="19">
        <v>41726.400000000001</v>
      </c>
      <c r="L53" s="19">
        <f t="shared" si="10"/>
        <v>8345.2800000000007</v>
      </c>
      <c r="M53" s="19">
        <f t="shared" si="11"/>
        <v>50071.68</v>
      </c>
    </row>
    <row r="54" spans="6:13" x14ac:dyDescent="0.25">
      <c r="F54" s="19">
        <v>579605</v>
      </c>
      <c r="G54" s="19">
        <v>5000</v>
      </c>
      <c r="H54" s="19">
        <f>100/F57*F54</f>
        <v>5.2599855190108906</v>
      </c>
      <c r="I54" s="19">
        <f>100/G57*G54</f>
        <v>4.8584692914423931E-2</v>
      </c>
      <c r="K54" s="19">
        <v>160648.62</v>
      </c>
      <c r="L54" s="19">
        <f t="shared" si="10"/>
        <v>32129.724000000002</v>
      </c>
      <c r="M54" s="19">
        <f t="shared" si="11"/>
        <v>192778.34399999998</v>
      </c>
    </row>
    <row r="55" spans="6:13" x14ac:dyDescent="0.25">
      <c r="F55" s="19">
        <v>234000</v>
      </c>
      <c r="G55" s="19">
        <v>127000</v>
      </c>
      <c r="H55" s="19">
        <f>100/F57*F55</f>
        <v>2.1235783187663122</v>
      </c>
      <c r="I55" s="19">
        <f>100/G57*G55</f>
        <v>1.2340512000263679</v>
      </c>
      <c r="K55" s="19">
        <v>108278.75</v>
      </c>
      <c r="L55" s="19">
        <f t="shared" si="10"/>
        <v>21655.75</v>
      </c>
      <c r="M55" s="19">
        <f t="shared" si="11"/>
        <v>129934.5</v>
      </c>
    </row>
    <row r="56" spans="6:13" x14ac:dyDescent="0.25">
      <c r="F56" s="19">
        <v>454200</v>
      </c>
      <c r="G56" s="19">
        <v>20653.66</v>
      </c>
      <c r="H56" s="19">
        <f>100/F57*F56</f>
        <v>4.1219199674515341</v>
      </c>
      <c r="I56" s="19">
        <f>100/G57*G56</f>
        <v>0.20069034573178421</v>
      </c>
      <c r="K56" s="19">
        <v>29919.4</v>
      </c>
      <c r="L56" s="19">
        <f t="shared" si="10"/>
        <v>5983.880000000001</v>
      </c>
      <c r="M56" s="19">
        <f t="shared" si="11"/>
        <v>35903.279999999999</v>
      </c>
    </row>
    <row r="57" spans="6:13" x14ac:dyDescent="0.25">
      <c r="F57" s="19">
        <f>SUM(F48:F56)</f>
        <v>11019136.800000001</v>
      </c>
      <c r="G57" s="19">
        <f>SUM(G48:G56)</f>
        <v>10291307.199999999</v>
      </c>
      <c r="H57" s="19">
        <f>SUM(H48:H56)</f>
        <v>99.999999999999986</v>
      </c>
      <c r="I57" s="19">
        <f>SUM(I48:I56)</f>
        <v>100.00000000000001</v>
      </c>
      <c r="K57" s="19">
        <v>47807.55</v>
      </c>
      <c r="L57" s="19">
        <f t="shared" si="10"/>
        <v>9561.51</v>
      </c>
      <c r="M57" s="19">
        <f t="shared" si="11"/>
        <v>57369.060000000005</v>
      </c>
    </row>
    <row r="58" spans="6:13" x14ac:dyDescent="0.25">
      <c r="K58" s="19">
        <v>163200</v>
      </c>
      <c r="L58" s="19">
        <f t="shared" si="10"/>
        <v>32640</v>
      </c>
      <c r="M58" s="19">
        <f t="shared" si="11"/>
        <v>195840</v>
      </c>
    </row>
    <row r="59" spans="6:13" x14ac:dyDescent="0.25">
      <c r="F59" s="19">
        <v>4045712</v>
      </c>
      <c r="K59" s="19">
        <v>232768.88</v>
      </c>
      <c r="L59" s="19">
        <f t="shared" si="10"/>
        <v>46553.776000000005</v>
      </c>
      <c r="M59" s="19">
        <f t="shared" si="11"/>
        <v>279322.65600000002</v>
      </c>
    </row>
    <row r="60" spans="6:13" x14ac:dyDescent="0.25">
      <c r="F60" s="19">
        <v>5000</v>
      </c>
      <c r="G60" s="19">
        <f>100/F59*F61</f>
        <v>99.876412359555005</v>
      </c>
      <c r="K60" s="19">
        <v>41370.36</v>
      </c>
      <c r="L60" s="19">
        <f t="shared" si="10"/>
        <v>8274.0720000000001</v>
      </c>
      <c r="M60" s="19">
        <f t="shared" si="11"/>
        <v>49644.432000000001</v>
      </c>
    </row>
    <row r="61" spans="6:13" x14ac:dyDescent="0.25">
      <c r="F61" s="19">
        <v>4040712</v>
      </c>
      <c r="G61" s="19">
        <f>100/F59*F60</f>
        <v>0.1235876404449946</v>
      </c>
      <c r="K61" s="19">
        <v>211169.5</v>
      </c>
      <c r="L61" s="19">
        <f t="shared" si="10"/>
        <v>42233.9</v>
      </c>
      <c r="M61" s="19">
        <f t="shared" si="11"/>
        <v>253403.4</v>
      </c>
    </row>
    <row r="62" spans="6:13" x14ac:dyDescent="0.25">
      <c r="K62" s="19">
        <v>43550.68</v>
      </c>
      <c r="L62" s="19">
        <f t="shared" si="10"/>
        <v>8710.1360000000004</v>
      </c>
      <c r="M62" s="19">
        <f t="shared" si="11"/>
        <v>52260.815999999999</v>
      </c>
    </row>
    <row r="63" spans="6:13" x14ac:dyDescent="0.25">
      <c r="K63" s="19">
        <v>17387.400000000001</v>
      </c>
      <c r="L63" s="19">
        <f t="shared" si="10"/>
        <v>3477.4800000000005</v>
      </c>
      <c r="M63" s="19">
        <f t="shared" si="11"/>
        <v>20864.88</v>
      </c>
    </row>
    <row r="64" spans="6:13" x14ac:dyDescent="0.25">
      <c r="K64" s="19">
        <v>54971.29</v>
      </c>
      <c r="L64" s="19">
        <f t="shared" si="10"/>
        <v>10994.258000000002</v>
      </c>
      <c r="M64" s="19">
        <f t="shared" si="11"/>
        <v>65965.54800000001</v>
      </c>
    </row>
    <row r="65" spans="11:13" x14ac:dyDescent="0.25">
      <c r="K65" s="19">
        <v>98126.9</v>
      </c>
      <c r="L65" s="19">
        <f t="shared" si="10"/>
        <v>19625.38</v>
      </c>
      <c r="M65" s="19">
        <f t="shared" si="11"/>
        <v>117752.28</v>
      </c>
    </row>
    <row r="66" spans="11:13" x14ac:dyDescent="0.25">
      <c r="K66" s="19">
        <v>30999.84</v>
      </c>
      <c r="L66" s="19">
        <f t="shared" si="10"/>
        <v>6199.9680000000008</v>
      </c>
      <c r="M66" s="19">
        <f t="shared" si="11"/>
        <v>37199.808000000005</v>
      </c>
    </row>
    <row r="67" spans="11:13" x14ac:dyDescent="0.25">
      <c r="K67" s="19">
        <f>SUM(K43:K66)</f>
        <v>1889775.22</v>
      </c>
      <c r="L67" s="19">
        <f t="shared" ref="L67:M67" si="12">SUM(L43:L66)</f>
        <v>377955.04399999999</v>
      </c>
      <c r="M67" s="19">
        <f t="shared" si="12"/>
        <v>2267730.264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Slezák</dc:creator>
  <cp:lastModifiedBy>Milan Slezák</cp:lastModifiedBy>
  <cp:lastPrinted>2021-11-15T11:13:15Z</cp:lastPrinted>
  <dcterms:created xsi:type="dcterms:W3CDTF">2020-06-01T20:27:21Z</dcterms:created>
  <dcterms:modified xsi:type="dcterms:W3CDTF">2021-11-15T12:19:55Z</dcterms:modified>
</cp:coreProperties>
</file>